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JBC申請書_その他\☆2025年度 Jブルークレジット申請\☆2025年度 第3回-新規 審査プロジェクト_糸島‗根崎‗亘理‗横浜‗釧路港_大村‗牧島‗浜名湖‗野辺地‗福津‗石狩\JBC00000280 釧路港\20251217 修正\"/>
    </mc:Choice>
  </mc:AlternateContent>
  <xr:revisionPtr revIDLastSave="0" documentId="13_ncr:1_{3A85F4BD-2D13-41EA-959E-1A697364285B}" xr6:coauthVersionLast="47" xr6:coauthVersionMax="47" xr10:uidLastSave="{00000000-0000-0000-0000-000000000000}"/>
  <bookViews>
    <workbookView xWindow="57480" yWindow="-120" windowWidth="29040" windowHeight="15720" xr2:uid="{C06891E0-D92B-445D-825D-BEEA705B613E}"/>
  </bookViews>
  <sheets>
    <sheet name="湿重量計算式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9" i="2" l="1"/>
  <c r="B58" i="2"/>
  <c r="W19" i="2"/>
  <c r="O19" i="2"/>
  <c r="G23" i="2"/>
  <c r="O23" i="2"/>
  <c r="G19" i="2"/>
  <c r="B49" i="2"/>
  <c r="B48" i="2"/>
  <c r="B39" i="2"/>
  <c r="B38" i="2"/>
  <c r="R37" i="2"/>
  <c r="Q37" i="2"/>
  <c r="I37" i="2"/>
  <c r="A37" i="2"/>
  <c r="Q26" i="2"/>
  <c r="Q25" i="2" s="1"/>
  <c r="I26" i="2"/>
  <c r="I25" i="2" s="1"/>
  <c r="J35" i="2" s="1"/>
  <c r="A26" i="2"/>
  <c r="A25" i="2" s="1"/>
  <c r="B35" i="2" s="1"/>
  <c r="Q21" i="2"/>
  <c r="Q20" i="2" s="1"/>
  <c r="I21" i="2"/>
  <c r="I20" i="2" s="1"/>
  <c r="J34" i="2" s="1"/>
  <c r="A21" i="2"/>
  <c r="A20" i="2" s="1"/>
  <c r="B34" i="2" s="1"/>
  <c r="Q16" i="2"/>
  <c r="Q15" i="2" s="1"/>
  <c r="I16" i="2"/>
  <c r="I15" i="2" s="1"/>
  <c r="J33" i="2" s="1"/>
  <c r="A16" i="2"/>
  <c r="A15" i="2" s="1"/>
  <c r="B33" i="2" s="1"/>
  <c r="Q11" i="2"/>
  <c r="Q10" i="2" s="1"/>
  <c r="I11" i="2"/>
  <c r="I10" i="2" s="1"/>
  <c r="J32" i="2" s="1"/>
  <c r="A11" i="2"/>
  <c r="A10" i="2" s="1"/>
  <c r="B32" i="2" s="1"/>
  <c r="V8" i="2"/>
  <c r="N8" i="2"/>
  <c r="F8" i="2"/>
  <c r="Q6" i="2"/>
  <c r="Q5" i="2" s="1"/>
  <c r="I6" i="2"/>
  <c r="I5" i="2" s="1"/>
  <c r="J31" i="2" s="1"/>
  <c r="A6" i="2"/>
  <c r="A5" i="2" s="1"/>
  <c r="B31" i="2" s="1"/>
  <c r="B37" i="2" l="1"/>
  <c r="J37" i="2"/>
</calcChain>
</file>

<file path=xl/sharedStrings.xml><?xml version="1.0" encoding="utf-8"?>
<sst xmlns="http://schemas.openxmlformats.org/spreadsheetml/2006/main" count="243" uniqueCount="151">
  <si>
    <t>オニコンブ</t>
    <phoneticPr fontId="4"/>
  </si>
  <si>
    <t>1-A</t>
    <phoneticPr fontId="4"/>
  </si>
  <si>
    <t>1-A-1</t>
    <phoneticPr fontId="4"/>
  </si>
  <si>
    <t>1-1</t>
    <phoneticPr fontId="4"/>
  </si>
  <si>
    <t>２-A</t>
    <phoneticPr fontId="4"/>
  </si>
  <si>
    <t>2-A-1</t>
    <phoneticPr fontId="4"/>
  </si>
  <si>
    <t>2-1</t>
    <phoneticPr fontId="4"/>
  </si>
  <si>
    <t>３-A</t>
    <phoneticPr fontId="4"/>
  </si>
  <si>
    <t>3-A-1</t>
    <phoneticPr fontId="4"/>
  </si>
  <si>
    <t>3-1</t>
    <phoneticPr fontId="4"/>
  </si>
  <si>
    <t>36本</t>
    <rPh sb="2" eb="3">
      <t>ホン</t>
    </rPh>
    <phoneticPr fontId="4"/>
  </si>
  <si>
    <t>1-A-2</t>
    <phoneticPr fontId="4"/>
  </si>
  <si>
    <t>1-2</t>
    <phoneticPr fontId="4"/>
  </si>
  <si>
    <t>13本</t>
    <rPh sb="2" eb="3">
      <t>ホン</t>
    </rPh>
    <phoneticPr fontId="4"/>
  </si>
  <si>
    <t>2-A-2</t>
    <phoneticPr fontId="4"/>
  </si>
  <si>
    <t>2-2</t>
    <phoneticPr fontId="4"/>
  </si>
  <si>
    <t>20本</t>
    <rPh sb="2" eb="3">
      <t>ホン</t>
    </rPh>
    <phoneticPr fontId="4"/>
  </si>
  <si>
    <t>3-2</t>
  </si>
  <si>
    <t>1-A-3</t>
    <phoneticPr fontId="4"/>
  </si>
  <si>
    <t>1-3</t>
    <phoneticPr fontId="4"/>
  </si>
  <si>
    <t>2-A-3</t>
    <phoneticPr fontId="4"/>
  </si>
  <si>
    <t>2-3</t>
    <phoneticPr fontId="4"/>
  </si>
  <si>
    <t>1-A-4</t>
    <phoneticPr fontId="4"/>
  </si>
  <si>
    <t>1-4</t>
    <phoneticPr fontId="4"/>
  </si>
  <si>
    <t>2-A-4</t>
    <phoneticPr fontId="4"/>
  </si>
  <si>
    <t>2-4</t>
    <phoneticPr fontId="4"/>
  </si>
  <si>
    <t>3-5</t>
  </si>
  <si>
    <t>1-B</t>
    <phoneticPr fontId="4"/>
  </si>
  <si>
    <t>1-B-1</t>
    <phoneticPr fontId="4"/>
  </si>
  <si>
    <t>2-B</t>
    <phoneticPr fontId="4"/>
  </si>
  <si>
    <t>2-B-1</t>
    <phoneticPr fontId="4"/>
  </si>
  <si>
    <t>３-B</t>
    <phoneticPr fontId="4"/>
  </si>
  <si>
    <t>3-B-1</t>
    <phoneticPr fontId="4"/>
  </si>
  <si>
    <t>3-6</t>
    <phoneticPr fontId="4"/>
  </si>
  <si>
    <t>40本</t>
    <rPh sb="2" eb="3">
      <t>ホン</t>
    </rPh>
    <phoneticPr fontId="4"/>
  </si>
  <si>
    <t>1-B-2</t>
    <phoneticPr fontId="4"/>
  </si>
  <si>
    <t>Ave</t>
    <phoneticPr fontId="4"/>
  </si>
  <si>
    <t>g</t>
    <phoneticPr fontId="4"/>
  </si>
  <si>
    <t>2-B-2</t>
    <phoneticPr fontId="4"/>
  </si>
  <si>
    <t>18本</t>
    <rPh sb="2" eb="3">
      <t>ホン</t>
    </rPh>
    <phoneticPr fontId="4"/>
  </si>
  <si>
    <t>1-B-3</t>
    <phoneticPr fontId="4"/>
  </si>
  <si>
    <t>2-B-3</t>
    <phoneticPr fontId="4"/>
  </si>
  <si>
    <t>1-B-4</t>
    <phoneticPr fontId="4"/>
  </si>
  <si>
    <t>2-B-4</t>
    <phoneticPr fontId="4"/>
  </si>
  <si>
    <t>1-C</t>
    <phoneticPr fontId="4"/>
  </si>
  <si>
    <t>1-C-1</t>
    <phoneticPr fontId="4"/>
  </si>
  <si>
    <t>2-C</t>
    <phoneticPr fontId="4"/>
  </si>
  <si>
    <t>2-C-1</t>
    <phoneticPr fontId="4"/>
  </si>
  <si>
    <t>３-C</t>
    <phoneticPr fontId="4"/>
  </si>
  <si>
    <t>3-C-1</t>
    <phoneticPr fontId="4"/>
  </si>
  <si>
    <t>34本</t>
    <rPh sb="2" eb="3">
      <t>ホン</t>
    </rPh>
    <phoneticPr fontId="4"/>
  </si>
  <si>
    <t>1-C-2</t>
    <phoneticPr fontId="4"/>
  </si>
  <si>
    <t>15本</t>
    <rPh sb="2" eb="3">
      <t>ホン</t>
    </rPh>
    <phoneticPr fontId="4"/>
  </si>
  <si>
    <t>2-C-2</t>
    <phoneticPr fontId="4"/>
  </si>
  <si>
    <t>22本</t>
    <rPh sb="2" eb="3">
      <t>ホン</t>
    </rPh>
    <phoneticPr fontId="4"/>
  </si>
  <si>
    <t>1-C-3</t>
    <phoneticPr fontId="4"/>
  </si>
  <si>
    <t>2-C-3</t>
    <phoneticPr fontId="4"/>
  </si>
  <si>
    <t>1-C-4</t>
    <phoneticPr fontId="4"/>
  </si>
  <si>
    <t>t</t>
    <phoneticPr fontId="4"/>
  </si>
  <si>
    <t>2-C-4</t>
    <phoneticPr fontId="4"/>
  </si>
  <si>
    <t>１-D</t>
    <phoneticPr fontId="4"/>
  </si>
  <si>
    <t>１-D-1</t>
    <phoneticPr fontId="4"/>
  </si>
  <si>
    <t>2-D</t>
    <phoneticPr fontId="4"/>
  </si>
  <si>
    <t>2-D-1</t>
    <phoneticPr fontId="4"/>
  </si>
  <si>
    <t>3-D</t>
    <phoneticPr fontId="4"/>
  </si>
  <si>
    <t>3-D-1</t>
    <phoneticPr fontId="4"/>
  </si>
  <si>
    <t>39本</t>
    <rPh sb="2" eb="3">
      <t>ホン</t>
    </rPh>
    <phoneticPr fontId="4"/>
  </si>
  <si>
    <t>１-D-2</t>
    <phoneticPr fontId="4"/>
  </si>
  <si>
    <t>16本</t>
    <rPh sb="2" eb="3">
      <t>ホン</t>
    </rPh>
    <phoneticPr fontId="4"/>
  </si>
  <si>
    <t>2-D-2</t>
    <phoneticPr fontId="4"/>
  </si>
  <si>
    <t>19本</t>
    <rPh sb="2" eb="3">
      <t>ホン</t>
    </rPh>
    <phoneticPr fontId="4"/>
  </si>
  <si>
    <t>１-D-3</t>
    <phoneticPr fontId="4"/>
  </si>
  <si>
    <t>2-D-3</t>
    <phoneticPr fontId="4"/>
  </si>
  <si>
    <t>１-D-4</t>
    <phoneticPr fontId="4"/>
  </si>
  <si>
    <t>2-D-4</t>
    <phoneticPr fontId="4"/>
  </si>
  <si>
    <t>１-E</t>
    <phoneticPr fontId="4"/>
  </si>
  <si>
    <t>1-E-1</t>
    <phoneticPr fontId="4"/>
  </si>
  <si>
    <t>なし</t>
    <phoneticPr fontId="4"/>
  </si>
  <si>
    <t>2-E</t>
    <phoneticPr fontId="4"/>
  </si>
  <si>
    <t>2-E-1</t>
    <phoneticPr fontId="4"/>
  </si>
  <si>
    <t>３-E</t>
    <phoneticPr fontId="4"/>
  </si>
  <si>
    <t>3-E-1</t>
    <phoneticPr fontId="4"/>
  </si>
  <si>
    <t>32本</t>
    <rPh sb="2" eb="3">
      <t>ホン</t>
    </rPh>
    <phoneticPr fontId="4"/>
  </si>
  <si>
    <t>1-E-2</t>
    <phoneticPr fontId="4"/>
  </si>
  <si>
    <t>2-E-2</t>
    <phoneticPr fontId="4"/>
  </si>
  <si>
    <t>1-E-3</t>
    <phoneticPr fontId="4"/>
  </si>
  <si>
    <t>2-E-3</t>
    <phoneticPr fontId="4"/>
  </si>
  <si>
    <t>1-E-4</t>
    <phoneticPr fontId="4"/>
  </si>
  <si>
    <t>2-E-4</t>
    <phoneticPr fontId="4"/>
  </si>
  <si>
    <t>ton</t>
    <phoneticPr fontId="4"/>
  </si>
  <si>
    <t>ｇ</t>
    <phoneticPr fontId="4"/>
  </si>
  <si>
    <t>オニコンブ計</t>
    <rPh sb="5" eb="6">
      <t>ケイ</t>
    </rPh>
    <phoneticPr fontId="4"/>
  </si>
  <si>
    <t>(0.703185+0.121565+0.1616)</t>
    <phoneticPr fontId="4"/>
  </si>
  <si>
    <t>湿重量・トン</t>
    <rPh sb="0" eb="3">
      <t>シメジュウリョウ</t>
    </rPh>
    <phoneticPr fontId="4"/>
  </si>
  <si>
    <t>ナガコンブ計</t>
    <rPh sb="5" eb="6">
      <t>ケイ</t>
    </rPh>
    <phoneticPr fontId="4"/>
  </si>
  <si>
    <t>(0.041+0.0296+0.0344)</t>
    <phoneticPr fontId="4"/>
  </si>
  <si>
    <t>含水率</t>
    <rPh sb="0" eb="3">
      <t>ガンスイリツ</t>
    </rPh>
    <phoneticPr fontId="4"/>
  </si>
  <si>
    <t>R3.3 水産庁　第三版　磯焼け対策ガイドライン参照</t>
    <phoneticPr fontId="4"/>
  </si>
  <si>
    <t>PB</t>
    <phoneticPr fontId="4"/>
  </si>
  <si>
    <t>R3.3 水産庁　第三版　磯焼け対策ガイドライン参照 北海道のコンブなので文献値オニコンブの2.3で代用</t>
    <rPh sb="37" eb="40">
      <t>ブンケンチ</t>
    </rPh>
    <rPh sb="50" eb="52">
      <t>ダイヨウ</t>
    </rPh>
    <phoneticPr fontId="4"/>
  </si>
  <si>
    <t>炭素含有率</t>
  </si>
  <si>
    <t>R3.3 水産庁　第三版　磯焼け対策ガイドライン参照 コンブ場なので30％</t>
    <rPh sb="30" eb="31">
      <t>バ</t>
    </rPh>
    <phoneticPr fontId="4"/>
  </si>
  <si>
    <t>残存係数①</t>
    <rPh sb="0" eb="4">
      <t>ザンゾンケイスウ</t>
    </rPh>
    <phoneticPr fontId="7"/>
  </si>
  <si>
    <t>R6.3月JBE発行　認証の手引きより抜粋</t>
    <rPh sb="4" eb="5">
      <t>ガツ</t>
    </rPh>
    <rPh sb="8" eb="10">
      <t>ハッコウ</t>
    </rPh>
    <rPh sb="11" eb="13">
      <t>ニンショウ</t>
    </rPh>
    <rPh sb="14" eb="16">
      <t>テビ</t>
    </rPh>
    <rPh sb="19" eb="21">
      <t>バッスイ</t>
    </rPh>
    <phoneticPr fontId="7"/>
  </si>
  <si>
    <t>残存係数②</t>
    <rPh sb="0" eb="4">
      <t>ザンゾンケイスウ</t>
    </rPh>
    <phoneticPr fontId="7"/>
  </si>
  <si>
    <t>算出：(0.98635+0.105)x(1-0.85)x2x0.3x44/12x(0.0472+0.0285)X1.5＝0.0408945215</t>
    <phoneticPr fontId="4"/>
  </si>
  <si>
    <t>(0.05+0.75+0.69)</t>
    <phoneticPr fontId="4"/>
  </si>
  <si>
    <t>算出：(0.98635+1.94)x(1-0.85)x2x0.3x44/12x(0.0472+0.0285)X1.5＝0.108</t>
    <phoneticPr fontId="4"/>
  </si>
  <si>
    <t>前提条件</t>
    <rPh sb="0" eb="4">
      <t>ゼンテイジョウケン</t>
    </rPh>
    <phoneticPr fontId="4"/>
  </si>
  <si>
    <t>養生状況</t>
    <rPh sb="0" eb="2">
      <t>ヨウジョウ</t>
    </rPh>
    <rPh sb="2" eb="4">
      <t>ジョウキョウ</t>
    </rPh>
    <phoneticPr fontId="4"/>
  </si>
  <si>
    <t>オニコンブの一株の大きさを30㎝と想定</t>
    <rPh sb="6" eb="8">
      <t>ヒトカブ</t>
    </rPh>
    <rPh sb="9" eb="10">
      <t>オオ</t>
    </rPh>
    <rPh sb="17" eb="19">
      <t>ソウテイ</t>
    </rPh>
    <phoneticPr fontId="4"/>
  </si>
  <si>
    <t>1株/　　　  　平均本数</t>
    <rPh sb="1" eb="2">
      <t>カブ</t>
    </rPh>
    <rPh sb="9" eb="11">
      <t>ヘイキン</t>
    </rPh>
    <rPh sb="11" eb="13">
      <t>ホンスウ</t>
    </rPh>
    <phoneticPr fontId="4"/>
  </si>
  <si>
    <t>1ヶ所/1本平均重量</t>
    <rPh sb="2" eb="3">
      <t>ショ</t>
    </rPh>
    <rPh sb="5" eb="6">
      <t>ホン</t>
    </rPh>
    <rPh sb="6" eb="8">
      <t>ヘイキン</t>
    </rPh>
    <rPh sb="8" eb="10">
      <t>ジュウリョウ</t>
    </rPh>
    <phoneticPr fontId="4"/>
  </si>
  <si>
    <t>1株/ 本数</t>
    <rPh sb="1" eb="2">
      <t>カブ</t>
    </rPh>
    <rPh sb="4" eb="6">
      <t>ホンスウ</t>
    </rPh>
    <phoneticPr fontId="4"/>
  </si>
  <si>
    <t>1本/　　　平均湿重量</t>
    <rPh sb="1" eb="2">
      <t>ホン</t>
    </rPh>
    <rPh sb="6" eb="8">
      <t>ヘイキン</t>
    </rPh>
    <rPh sb="8" eb="9">
      <t>シツ</t>
    </rPh>
    <rPh sb="9" eb="11">
      <t>ジュウリョウ</t>
    </rPh>
    <phoneticPr fontId="4"/>
  </si>
  <si>
    <t>1株/　　平均本数</t>
    <rPh sb="1" eb="2">
      <t>カブ</t>
    </rPh>
    <rPh sb="5" eb="7">
      <t>ヘイキン</t>
    </rPh>
    <rPh sb="7" eb="9">
      <t>ホンスウ</t>
    </rPh>
    <phoneticPr fontId="4"/>
  </si>
  <si>
    <t>1本/  　　平均湿重量</t>
    <rPh sb="1" eb="2">
      <t>ホン</t>
    </rPh>
    <rPh sb="7" eb="9">
      <t>ヘイキン</t>
    </rPh>
    <rPh sb="9" eb="10">
      <t>シツ</t>
    </rPh>
    <rPh sb="10" eb="12">
      <t>ジュウリョウ</t>
    </rPh>
    <phoneticPr fontId="4"/>
  </si>
  <si>
    <t>10ｍ</t>
    <phoneticPr fontId="4"/>
  </si>
  <si>
    <t>1株当たり10本養生</t>
    <rPh sb="1" eb="2">
      <t>カブ</t>
    </rPh>
    <rPh sb="2" eb="3">
      <t>ア</t>
    </rPh>
    <rPh sb="7" eb="8">
      <t>ホン</t>
    </rPh>
    <rPh sb="8" eb="10">
      <t>ヨウジョウ</t>
    </rPh>
    <phoneticPr fontId="4"/>
  </si>
  <si>
    <t>ｇ</t>
    <phoneticPr fontId="4"/>
  </si>
  <si>
    <t>第1レーン　岸壁側</t>
    <rPh sb="0" eb="1">
      <t>ダイ</t>
    </rPh>
    <rPh sb="6" eb="9">
      <t>ガンペキガワ</t>
    </rPh>
    <phoneticPr fontId="4"/>
  </si>
  <si>
    <t>第2レーン　中央</t>
    <rPh sb="0" eb="1">
      <t>ダイ</t>
    </rPh>
    <rPh sb="6" eb="8">
      <t>チュウオウ</t>
    </rPh>
    <phoneticPr fontId="4"/>
  </si>
  <si>
    <t>第3レーン　沖側</t>
    <rPh sb="0" eb="1">
      <t>ダイ</t>
    </rPh>
    <rPh sb="6" eb="7">
      <t>オキ</t>
    </rPh>
    <rPh sb="7" eb="8">
      <t>ガワ</t>
    </rPh>
    <phoneticPr fontId="4"/>
  </si>
  <si>
    <t>ロープ長</t>
    <rPh sb="3" eb="4">
      <t>チョウ</t>
    </rPh>
    <phoneticPr fontId="4"/>
  </si>
  <si>
    <t>137ｍ</t>
    <phoneticPr fontId="4"/>
  </si>
  <si>
    <t>17ｍ</t>
    <phoneticPr fontId="4"/>
  </si>
  <si>
    <t>109ｍ</t>
    <phoneticPr fontId="4"/>
  </si>
  <si>
    <t>PB（オニコンブ）</t>
    <phoneticPr fontId="4"/>
  </si>
  <si>
    <t>オニコンブ養生ロープ長計算式</t>
    <rPh sb="5" eb="7">
      <t>ヨウジョウ</t>
    </rPh>
    <rPh sb="10" eb="11">
      <t>チョウ</t>
    </rPh>
    <rPh sb="11" eb="14">
      <t>ケイサンシキ</t>
    </rPh>
    <phoneticPr fontId="4"/>
  </si>
  <si>
    <t>82.2m</t>
    <phoneticPr fontId="4"/>
  </si>
  <si>
    <t>41.1m</t>
    <phoneticPr fontId="4"/>
  </si>
  <si>
    <t>82.2ｍ÷30㎝＝274（株）</t>
    <rPh sb="14" eb="15">
      <t>カブ</t>
    </rPh>
    <phoneticPr fontId="4"/>
  </si>
  <si>
    <t xml:space="preserve">   274x36.2x388.5=</t>
    <phoneticPr fontId="4"/>
  </si>
  <si>
    <t xml:space="preserve"> 4110÷10x10x51.25=</t>
    <phoneticPr fontId="4"/>
  </si>
  <si>
    <t>32.7m</t>
    <phoneticPr fontId="4"/>
  </si>
  <si>
    <t>65.4m</t>
    <phoneticPr fontId="4"/>
  </si>
  <si>
    <t>65.4ｍ÷30㎝＝218（株）</t>
    <rPh sb="14" eb="15">
      <t>カブ</t>
    </rPh>
    <phoneticPr fontId="4"/>
  </si>
  <si>
    <t xml:space="preserve">  218X16.4X139.25=</t>
    <phoneticPr fontId="4"/>
  </si>
  <si>
    <t xml:space="preserve">     3270÷10x10x75=</t>
    <phoneticPr fontId="4"/>
  </si>
  <si>
    <t>32.7m</t>
    <phoneticPr fontId="4"/>
  </si>
  <si>
    <t xml:space="preserve">        218x20.2x160=</t>
    <phoneticPr fontId="4"/>
  </si>
  <si>
    <t xml:space="preserve">   3270÷10x10x68.8=</t>
    <phoneticPr fontId="4"/>
  </si>
  <si>
    <t>R3.3 水産庁　第三版　磯焼け対策ガイドライン参照 及び釧路市東部漁協クレジット申請値</t>
    <rPh sb="27" eb="28">
      <t>オヨ</t>
    </rPh>
    <rPh sb="29" eb="32">
      <t>クシロシ</t>
    </rPh>
    <rPh sb="32" eb="36">
      <t>トウブギョキョウ</t>
    </rPh>
    <rPh sb="41" eb="43">
      <t>シンセイ</t>
    </rPh>
    <rPh sb="43" eb="44">
      <t>チ</t>
    </rPh>
    <phoneticPr fontId="4"/>
  </si>
  <si>
    <r>
      <rPr>
        <sz val="11"/>
        <color rgb="FF2C3034"/>
        <rFont val="Yu Gothic"/>
        <family val="2"/>
        <charset val="128"/>
      </rPr>
      <t>第</t>
    </r>
    <r>
      <rPr>
        <sz val="11"/>
        <color rgb="FF2C3034"/>
        <rFont val="Inter"/>
        <family val="2"/>
      </rPr>
      <t>1</t>
    </r>
    <r>
      <rPr>
        <sz val="11"/>
        <color rgb="FF2C3034"/>
        <rFont val="Yu Gothic"/>
        <family val="2"/>
        <charset val="128"/>
      </rPr>
      <t>レーン</t>
    </r>
    <r>
      <rPr>
        <sz val="11"/>
        <color rgb="FF2C3034"/>
        <rFont val="Inter"/>
        <family val="2"/>
      </rPr>
      <t>137</t>
    </r>
    <r>
      <rPr>
        <sz val="11"/>
        <color rgb="FF2C3034"/>
        <rFont val="ＭＳ ゴシック"/>
        <family val="3"/>
        <charset val="128"/>
      </rPr>
      <t>ｍｘ</t>
    </r>
    <r>
      <rPr>
        <sz val="11"/>
        <color rgb="FF2C3034"/>
        <rFont val="Inter"/>
        <family val="2"/>
      </rPr>
      <t>0.6</t>
    </r>
    <r>
      <rPr>
        <sz val="11"/>
        <color rgb="FF2C3034"/>
        <rFont val="ＭＳ ゴシック"/>
        <family val="3"/>
        <charset val="128"/>
      </rPr>
      <t>＝</t>
    </r>
    <r>
      <rPr>
        <sz val="11"/>
        <color rgb="FF2C3034"/>
        <rFont val="Inter"/>
        <family val="2"/>
      </rPr>
      <t>82.2</t>
    </r>
    <r>
      <rPr>
        <sz val="11"/>
        <color rgb="FF2C3034"/>
        <rFont val="ＭＳ ゴシック"/>
        <family val="3"/>
        <charset val="128"/>
      </rPr>
      <t>ｍ　第</t>
    </r>
    <r>
      <rPr>
        <sz val="11"/>
        <color rgb="FF2C3034"/>
        <rFont val="Inter"/>
        <family val="3"/>
      </rPr>
      <t>2</t>
    </r>
    <r>
      <rPr>
        <sz val="11"/>
        <color rgb="FF2C3034"/>
        <rFont val="Yu Gothic"/>
        <family val="3"/>
        <charset val="128"/>
      </rPr>
      <t>レーン</t>
    </r>
    <r>
      <rPr>
        <sz val="11"/>
        <color rgb="FF2C3034"/>
        <rFont val="Inter"/>
        <family val="2"/>
      </rPr>
      <t>109</t>
    </r>
    <r>
      <rPr>
        <sz val="11"/>
        <color rgb="FF2C3034"/>
        <rFont val="ＭＳ ゴシック"/>
        <family val="3"/>
        <charset val="128"/>
      </rPr>
      <t>ｍｘ</t>
    </r>
    <r>
      <rPr>
        <sz val="11"/>
        <color rgb="FF2C3034"/>
        <rFont val="Inter"/>
        <family val="3"/>
      </rPr>
      <t>0.6</t>
    </r>
    <r>
      <rPr>
        <sz val="11"/>
        <color rgb="FF2C3034"/>
        <rFont val="ＭＳ ゴシック"/>
        <family val="3"/>
        <charset val="128"/>
      </rPr>
      <t>＝</t>
    </r>
    <r>
      <rPr>
        <sz val="11"/>
        <color rgb="FF2C3034"/>
        <rFont val="Inter"/>
        <family val="2"/>
      </rPr>
      <t>65.4</t>
    </r>
    <r>
      <rPr>
        <sz val="11"/>
        <color rgb="FF2C3034"/>
        <rFont val="ＭＳ ゴシック"/>
        <family val="3"/>
        <charset val="128"/>
      </rPr>
      <t>ｍ　第</t>
    </r>
    <r>
      <rPr>
        <sz val="11"/>
        <color rgb="FF2C3034"/>
        <rFont val="Inter"/>
        <family val="3"/>
      </rPr>
      <t>3</t>
    </r>
    <r>
      <rPr>
        <sz val="11"/>
        <color rgb="FF2C3034"/>
        <rFont val="Yu Gothic"/>
        <family val="3"/>
        <charset val="128"/>
      </rPr>
      <t>レーン</t>
    </r>
    <r>
      <rPr>
        <sz val="11"/>
        <color rgb="FF2C3034"/>
        <rFont val="Inter"/>
        <family val="2"/>
      </rPr>
      <t>109</t>
    </r>
    <r>
      <rPr>
        <sz val="11"/>
        <color rgb="FF2C3034"/>
        <rFont val="ＭＳ ゴシック"/>
        <family val="3"/>
        <charset val="128"/>
      </rPr>
      <t>ｍｘ</t>
    </r>
    <r>
      <rPr>
        <sz val="11"/>
        <color rgb="FF2C3034"/>
        <rFont val="Inter"/>
        <family val="2"/>
      </rPr>
      <t>0.6</t>
    </r>
    <r>
      <rPr>
        <sz val="11"/>
        <color rgb="FF2C3034"/>
        <rFont val="ＭＳ ゴシック"/>
        <family val="3"/>
        <charset val="128"/>
      </rPr>
      <t>＝</t>
    </r>
    <r>
      <rPr>
        <sz val="11"/>
        <color rgb="FF2C3034"/>
        <rFont val="Inter"/>
        <family val="2"/>
      </rPr>
      <t>65.4</t>
    </r>
    <r>
      <rPr>
        <sz val="11"/>
        <color rgb="FF2C3034"/>
        <rFont val="ＭＳ ゴシック"/>
        <family val="3"/>
        <charset val="128"/>
      </rPr>
      <t>　　</t>
    </r>
    <r>
      <rPr>
        <b/>
        <sz val="11"/>
        <color rgb="FF2C3034"/>
        <rFont val="ＭＳ ゴシック"/>
        <family val="3"/>
        <charset val="128"/>
      </rPr>
      <t>計</t>
    </r>
    <r>
      <rPr>
        <b/>
        <sz val="11"/>
        <color rgb="FFFF0000"/>
        <rFont val="Inter"/>
        <family val="2"/>
      </rPr>
      <t>213</t>
    </r>
    <r>
      <rPr>
        <b/>
        <sz val="11"/>
        <color rgb="FF2C3034"/>
        <rFont val="ＭＳ ゴシック"/>
        <family val="3"/>
        <charset val="128"/>
      </rPr>
      <t>ｍ</t>
    </r>
    <r>
      <rPr>
        <sz val="11"/>
        <color rgb="FF2C3034"/>
        <rFont val="Inter"/>
        <family val="2"/>
      </rPr>
      <t xml:space="preserve"> </t>
    </r>
    <rPh sb="0" eb="1">
      <t>ダイ</t>
    </rPh>
    <rPh sb="20" eb="21">
      <t>ダイ</t>
    </rPh>
    <rPh sb="40" eb="41">
      <t>ダイ</t>
    </rPh>
    <phoneticPr fontId="4"/>
  </si>
  <si>
    <r>
      <t>第1レーン137ｍｘ0.3＝41.1ｍ　第2レーン109ｍｘ0.3＝32.7ｍ　第3レーン109ｍｘ0.3＝32.7ｍ　</t>
    </r>
    <r>
      <rPr>
        <b/>
        <sz val="11"/>
        <rFont val="游ゴシック"/>
        <family val="3"/>
        <charset val="128"/>
        <scheme val="minor"/>
      </rPr>
      <t>計</t>
    </r>
    <r>
      <rPr>
        <b/>
        <sz val="11"/>
        <color rgb="FFFF0000"/>
        <rFont val="游ゴシック"/>
        <family val="3"/>
        <charset val="128"/>
        <scheme val="minor"/>
      </rPr>
      <t>106.5</t>
    </r>
    <r>
      <rPr>
        <b/>
        <sz val="11"/>
        <rFont val="游ゴシック"/>
        <family val="3"/>
        <charset val="128"/>
        <scheme val="minor"/>
      </rPr>
      <t>ｍ</t>
    </r>
    <phoneticPr fontId="4"/>
  </si>
  <si>
    <t>ガッガラコンブ</t>
    <phoneticPr fontId="4"/>
  </si>
  <si>
    <t>ガッガラコンブは10cm毎に一株養生</t>
    <rPh sb="12" eb="13">
      <t>マイ</t>
    </rPh>
    <rPh sb="14" eb="16">
      <t>ヒトカブ</t>
    </rPh>
    <rPh sb="16" eb="18">
      <t>ヨウジョウ</t>
    </rPh>
    <phoneticPr fontId="4"/>
  </si>
  <si>
    <t>ガッガラコンブ計</t>
    <rPh sb="7" eb="8">
      <t>ケイ</t>
    </rPh>
    <phoneticPr fontId="4"/>
  </si>
  <si>
    <t>PB（ガッガランブ）</t>
    <phoneticPr fontId="4"/>
  </si>
  <si>
    <t>オニコンブ　(g)</t>
    <phoneticPr fontId="4"/>
  </si>
  <si>
    <t>ガッガラコンブ養生ロープ長計算式　　</t>
    <rPh sb="7" eb="9">
      <t>ヨウジョウ</t>
    </rPh>
    <rPh sb="13" eb="16">
      <t>ケイサンシキ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</si>
</sst>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"/>
    <numFmt numFmtId="177" formatCode="#,##0.0;[Red]\-#,##0.0"/>
    <numFmt numFmtId="178" formatCode="0.0000"/>
    <numFmt numFmtId="179" formatCode="0.00_ "/>
    <numFmt numFmtId="180" formatCode="0.0"/>
  </numFmts>
  <fonts count="2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rgb="FF000099"/>
      <name val="游ゴシック"/>
      <family val="3"/>
      <charset val="128"/>
      <scheme val="minor"/>
    </font>
    <font>
      <sz val="6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2"/>
      <color rgb="FFED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8"/>
      <color rgb="FFFF0000"/>
      <name val="游ゴシック"/>
      <family val="3"/>
      <charset val="128"/>
      <scheme val="minor"/>
    </font>
    <font>
      <sz val="11"/>
      <color rgb="FF2C3034"/>
      <name val="Inter"/>
      <family val="2"/>
      <charset val="128"/>
    </font>
    <font>
      <sz val="11"/>
      <color rgb="FF2C3034"/>
      <name val="Yu Gothic"/>
      <family val="2"/>
      <charset val="128"/>
    </font>
    <font>
      <sz val="11"/>
      <color rgb="FF2C3034"/>
      <name val="Inter"/>
      <family val="2"/>
    </font>
    <font>
      <sz val="11"/>
      <color rgb="FF2C3034"/>
      <name val="ＭＳ ゴシック"/>
      <family val="3"/>
      <charset val="128"/>
    </font>
    <font>
      <sz val="11"/>
      <color rgb="FF2C3034"/>
      <name val="Inter"/>
      <family val="3"/>
    </font>
    <font>
      <sz val="11"/>
      <color rgb="FF2C3034"/>
      <name val="Yu Gothic"/>
      <family val="3"/>
      <charset val="128"/>
    </font>
    <font>
      <b/>
      <sz val="11"/>
      <color rgb="FF2C3034"/>
      <name val="ＭＳ ゴシック"/>
      <family val="3"/>
      <charset val="128"/>
    </font>
    <font>
      <b/>
      <sz val="11"/>
      <color rgb="FFFF0000"/>
      <name val="Inter"/>
      <family val="2"/>
    </font>
    <font>
      <b/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49" fontId="0" fillId="0" borderId="5" xfId="0" applyNumberFormat="1" applyBorder="1">
      <alignment vertical="center"/>
    </xf>
    <xf numFmtId="0" fontId="0" fillId="0" borderId="6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49" fontId="0" fillId="0" borderId="7" xfId="0" applyNumberFormat="1" applyBorder="1">
      <alignment vertical="center"/>
    </xf>
    <xf numFmtId="0" fontId="0" fillId="0" borderId="4" xfId="0" applyBorder="1" applyAlignment="1">
      <alignment horizontal="left" vertical="center"/>
    </xf>
    <xf numFmtId="0" fontId="0" fillId="0" borderId="8" xfId="0" applyBorder="1">
      <alignment vertical="center"/>
    </xf>
    <xf numFmtId="49" fontId="0" fillId="0" borderId="9" xfId="0" applyNumberFormat="1" applyBorder="1">
      <alignment vertical="center"/>
    </xf>
    <xf numFmtId="0" fontId="0" fillId="0" borderId="10" xfId="0" applyBorder="1" applyAlignment="1">
      <alignment horizontal="right" vertical="center"/>
    </xf>
    <xf numFmtId="49" fontId="0" fillId="0" borderId="11" xfId="0" applyNumberFormat="1" applyBorder="1">
      <alignment vertical="center"/>
    </xf>
    <xf numFmtId="0" fontId="0" fillId="0" borderId="8" xfId="0" applyBorder="1" applyAlignment="1">
      <alignment horizontal="left" vertical="center"/>
    </xf>
    <xf numFmtId="1" fontId="0" fillId="0" borderId="8" xfId="0" applyNumberFormat="1" applyBorder="1">
      <alignment vertical="center"/>
    </xf>
    <xf numFmtId="0" fontId="0" fillId="0" borderId="12" xfId="0" applyBorder="1">
      <alignment vertical="center"/>
    </xf>
    <xf numFmtId="49" fontId="0" fillId="0" borderId="13" xfId="0" applyNumberFormat="1" applyBorder="1">
      <alignment vertical="center"/>
    </xf>
    <xf numFmtId="0" fontId="0" fillId="0" borderId="14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49" fontId="0" fillId="0" borderId="15" xfId="0" applyNumberFormat="1" applyBorder="1">
      <alignment vertical="center"/>
    </xf>
    <xf numFmtId="0" fontId="0" fillId="0" borderId="16" xfId="0" applyBorder="1" applyAlignment="1">
      <alignment horizontal="right" vertical="center"/>
    </xf>
    <xf numFmtId="49" fontId="0" fillId="0" borderId="17" xfId="0" applyNumberFormat="1" applyBorder="1">
      <alignment vertical="center"/>
    </xf>
    <xf numFmtId="49" fontId="0" fillId="0" borderId="18" xfId="0" applyNumberFormat="1" applyBorder="1">
      <alignment vertical="center"/>
    </xf>
    <xf numFmtId="0" fontId="0" fillId="0" borderId="19" xfId="0" applyBorder="1">
      <alignment vertical="center"/>
    </xf>
    <xf numFmtId="0" fontId="0" fillId="0" borderId="0" xfId="0" applyAlignment="1">
      <alignment horizontal="left" vertical="center"/>
    </xf>
    <xf numFmtId="49" fontId="0" fillId="0" borderId="1" xfId="0" applyNumberFormat="1" applyBorder="1">
      <alignment vertical="center"/>
    </xf>
    <xf numFmtId="0" fontId="0" fillId="0" borderId="19" xfId="0" applyBorder="1" applyAlignment="1">
      <alignment horizontal="right" vertical="center"/>
    </xf>
    <xf numFmtId="49" fontId="0" fillId="0" borderId="0" xfId="0" applyNumberFormat="1">
      <alignment vertical="center"/>
    </xf>
    <xf numFmtId="0" fontId="5" fillId="0" borderId="0" xfId="0" applyFont="1">
      <alignment vertical="center"/>
    </xf>
    <xf numFmtId="49" fontId="0" fillId="0" borderId="21" xfId="0" applyNumberFormat="1" applyBorder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vertical="center" wrapText="1"/>
    </xf>
    <xf numFmtId="1" fontId="0" fillId="0" borderId="0" xfId="0" applyNumberFormat="1">
      <alignment vertical="center"/>
    </xf>
    <xf numFmtId="1" fontId="0" fillId="0" borderId="0" xfId="0" applyNumberForma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55" fontId="0" fillId="0" borderId="0" xfId="0" applyNumberFormat="1">
      <alignment vertical="center"/>
    </xf>
    <xf numFmtId="0" fontId="8" fillId="0" borderId="0" xfId="0" applyFont="1">
      <alignment vertical="center"/>
    </xf>
    <xf numFmtId="0" fontId="2" fillId="0" borderId="0" xfId="0" applyFont="1">
      <alignment vertical="center"/>
    </xf>
    <xf numFmtId="55" fontId="5" fillId="0" borderId="0" xfId="0" applyNumberFormat="1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38" fontId="11" fillId="0" borderId="0" xfId="1" applyFo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55" fontId="10" fillId="0" borderId="0" xfId="0" applyNumberFormat="1" applyFont="1">
      <alignment vertical="center"/>
    </xf>
    <xf numFmtId="0" fontId="12" fillId="0" borderId="0" xfId="0" applyFont="1">
      <alignment vertical="center"/>
    </xf>
    <xf numFmtId="176" fontId="11" fillId="0" borderId="0" xfId="0" applyNumberFormat="1" applyFont="1">
      <alignment vertical="center"/>
    </xf>
    <xf numFmtId="49" fontId="0" fillId="2" borderId="23" xfId="0" applyNumberFormat="1" applyFill="1" applyBorder="1">
      <alignment vertical="center"/>
    </xf>
    <xf numFmtId="0" fontId="0" fillId="2" borderId="16" xfId="0" applyFill="1" applyBorder="1" applyAlignment="1">
      <alignment horizontal="right" vertical="center"/>
    </xf>
    <xf numFmtId="49" fontId="0" fillId="2" borderId="20" xfId="0" applyNumberFormat="1" applyFill="1" applyBorder="1">
      <alignment vertical="center"/>
    </xf>
    <xf numFmtId="0" fontId="0" fillId="2" borderId="14" xfId="0" applyFill="1" applyBorder="1" applyAlignment="1">
      <alignment horizontal="right" vertical="center"/>
    </xf>
    <xf numFmtId="49" fontId="0" fillId="2" borderId="13" xfId="0" applyNumberFormat="1" applyFill="1" applyBorder="1">
      <alignment vertical="center"/>
    </xf>
    <xf numFmtId="0" fontId="0" fillId="2" borderId="0" xfId="0" applyFill="1">
      <alignment vertical="center"/>
    </xf>
    <xf numFmtId="49" fontId="0" fillId="2" borderId="22" xfId="0" applyNumberFormat="1" applyFill="1" applyBorder="1">
      <alignment vertical="center"/>
    </xf>
    <xf numFmtId="0" fontId="0" fillId="2" borderId="24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49" fontId="0" fillId="2" borderId="5" xfId="0" applyNumberFormat="1" applyFill="1" applyBorder="1">
      <alignment vertical="center"/>
    </xf>
    <xf numFmtId="0" fontId="0" fillId="2" borderId="6" xfId="0" applyFill="1" applyBorder="1" applyAlignment="1">
      <alignment horizontal="right" vertical="center"/>
    </xf>
    <xf numFmtId="49" fontId="0" fillId="2" borderId="9" xfId="0" applyNumberFormat="1" applyFill="1" applyBorder="1">
      <alignment vertical="center"/>
    </xf>
    <xf numFmtId="2" fontId="0" fillId="0" borderId="19" xfId="0" applyNumberFormat="1" applyBorder="1" applyAlignment="1">
      <alignment horizontal="right" vertical="center"/>
    </xf>
    <xf numFmtId="49" fontId="0" fillId="2" borderId="0" xfId="0" applyNumberFormat="1" applyFill="1">
      <alignment vertical="center"/>
    </xf>
    <xf numFmtId="0" fontId="0" fillId="2" borderId="0" xfId="0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9" fontId="11" fillId="0" borderId="0" xfId="0" applyNumberFormat="1" applyFont="1">
      <alignment vertical="center"/>
    </xf>
    <xf numFmtId="177" fontId="11" fillId="0" borderId="0" xfId="1" applyNumberFormat="1" applyFont="1">
      <alignment vertical="center"/>
    </xf>
    <xf numFmtId="178" fontId="11" fillId="0" borderId="0" xfId="0" applyNumberFormat="1" applyFont="1">
      <alignment vertical="center"/>
    </xf>
    <xf numFmtId="179" fontId="14" fillId="0" borderId="0" xfId="0" applyNumberFormat="1" applyFont="1">
      <alignment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180" fontId="14" fillId="0" borderId="0" xfId="0" applyNumberFormat="1" applyFont="1">
      <alignment vertical="center"/>
    </xf>
    <xf numFmtId="0" fontId="16" fillId="0" borderId="0" xfId="0" applyFont="1">
      <alignment vertical="center"/>
    </xf>
    <xf numFmtId="0" fontId="24" fillId="0" borderId="0" xfId="0" applyFo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F12D6-7F03-40E5-B6C4-A91EF676E3D4}">
  <sheetPr>
    <pageSetUpPr fitToPage="1"/>
  </sheetPr>
  <dimension ref="A1:X72"/>
  <sheetViews>
    <sheetView tabSelected="1" topLeftCell="A19" zoomScale="80" zoomScaleNormal="80" workbookViewId="0">
      <selection activeCell="F30" sqref="F30"/>
    </sheetView>
  </sheetViews>
  <sheetFormatPr defaultRowHeight="18"/>
  <cols>
    <col min="1" max="1" width="16.5" customWidth="1"/>
    <col min="2" max="2" width="12.7890625" customWidth="1"/>
    <col min="4" max="4" width="10" customWidth="1"/>
    <col min="5" max="5" width="10.5" bestFit="1" customWidth="1"/>
    <col min="6" max="6" width="12.58203125" customWidth="1"/>
    <col min="7" max="7" width="14.08203125" customWidth="1"/>
    <col min="10" max="10" width="10" customWidth="1"/>
    <col min="14" max="15" width="11.9140625" customWidth="1"/>
    <col min="18" max="18" width="10.70703125" customWidth="1"/>
    <col min="22" max="22" width="12.70703125" customWidth="1"/>
  </cols>
  <sheetData>
    <row r="1" spans="1:24" ht="23.75" thickBot="1">
      <c r="A1" s="82" t="s">
        <v>120</v>
      </c>
      <c r="B1" s="82"/>
      <c r="C1" s="82"/>
      <c r="D1" s="82"/>
      <c r="E1" s="82"/>
      <c r="F1" s="82"/>
      <c r="G1" s="82"/>
      <c r="I1" s="82" t="s">
        <v>121</v>
      </c>
      <c r="J1" s="82"/>
      <c r="K1" s="82"/>
      <c r="L1" s="82"/>
      <c r="M1" s="82"/>
      <c r="N1" s="82"/>
      <c r="O1" s="1"/>
      <c r="Q1" s="82" t="s">
        <v>122</v>
      </c>
      <c r="R1" s="82"/>
      <c r="S1" s="82"/>
      <c r="T1" s="82"/>
      <c r="U1" s="82"/>
      <c r="V1" s="82"/>
    </row>
    <row r="2" spans="1:24" ht="18.75" thickBot="1">
      <c r="A2" s="83" t="s">
        <v>149</v>
      </c>
      <c r="B2" s="84"/>
      <c r="C2" s="85"/>
      <c r="E2" s="83" t="s">
        <v>145</v>
      </c>
      <c r="F2" s="85"/>
      <c r="I2" s="83" t="s">
        <v>0</v>
      </c>
      <c r="J2" s="84"/>
      <c r="K2" s="85"/>
      <c r="M2" s="83" t="s">
        <v>145</v>
      </c>
      <c r="N2" s="85"/>
      <c r="O2" s="2"/>
      <c r="Q2" s="83" t="s">
        <v>0</v>
      </c>
      <c r="R2" s="84"/>
      <c r="S2" s="85"/>
      <c r="U2" s="83" t="s">
        <v>145</v>
      </c>
      <c r="V2" s="85"/>
    </row>
    <row r="3" spans="1:24">
      <c r="A3" s="3" t="s">
        <v>1</v>
      </c>
      <c r="B3" s="4" t="s">
        <v>2</v>
      </c>
      <c r="C3" s="5">
        <v>605</v>
      </c>
      <c r="E3" s="7" t="s">
        <v>3</v>
      </c>
      <c r="F3" s="5">
        <v>60</v>
      </c>
      <c r="G3" s="6"/>
      <c r="I3" s="3" t="s">
        <v>4</v>
      </c>
      <c r="J3" s="4" t="s">
        <v>5</v>
      </c>
      <c r="K3" s="5">
        <v>230</v>
      </c>
      <c r="M3" s="7" t="s">
        <v>6</v>
      </c>
      <c r="N3" s="5">
        <v>110</v>
      </c>
      <c r="O3" s="6"/>
      <c r="Q3" s="8" t="s">
        <v>7</v>
      </c>
      <c r="R3" s="4" t="s">
        <v>8</v>
      </c>
      <c r="S3" s="5">
        <v>245</v>
      </c>
      <c r="T3" s="6"/>
      <c r="U3" s="7" t="s">
        <v>9</v>
      </c>
      <c r="V3" s="5">
        <v>60</v>
      </c>
    </row>
    <row r="4" spans="1:24">
      <c r="A4" s="9" t="s">
        <v>10</v>
      </c>
      <c r="B4" s="10" t="s">
        <v>11</v>
      </c>
      <c r="C4" s="11">
        <v>385</v>
      </c>
      <c r="E4" s="12" t="s">
        <v>12</v>
      </c>
      <c r="F4" s="11">
        <v>55</v>
      </c>
      <c r="I4" s="9" t="s">
        <v>13</v>
      </c>
      <c r="J4" s="10" t="s">
        <v>14</v>
      </c>
      <c r="K4" s="11">
        <v>435</v>
      </c>
      <c r="M4" s="12" t="s">
        <v>15</v>
      </c>
      <c r="N4" s="11">
        <v>80</v>
      </c>
      <c r="O4" s="6"/>
      <c r="Q4" s="13" t="s">
        <v>16</v>
      </c>
      <c r="R4" s="10" t="s">
        <v>8</v>
      </c>
      <c r="S4" s="11">
        <v>195</v>
      </c>
      <c r="T4" s="6"/>
      <c r="U4" s="12" t="s">
        <v>17</v>
      </c>
      <c r="V4" s="11">
        <v>125</v>
      </c>
    </row>
    <row r="5" spans="1:24">
      <c r="A5" s="14">
        <f>A6/4</f>
        <v>411.25</v>
      </c>
      <c r="B5" s="10" t="s">
        <v>18</v>
      </c>
      <c r="C5" s="11">
        <v>380</v>
      </c>
      <c r="E5" s="12" t="s">
        <v>19</v>
      </c>
      <c r="F5" s="11">
        <v>30</v>
      </c>
      <c r="I5" s="14">
        <f>I6/4</f>
        <v>203.75</v>
      </c>
      <c r="J5" s="10" t="s">
        <v>20</v>
      </c>
      <c r="K5" s="11">
        <v>150</v>
      </c>
      <c r="M5" s="12" t="s">
        <v>21</v>
      </c>
      <c r="N5" s="11">
        <v>60</v>
      </c>
      <c r="O5" s="6"/>
      <c r="Q5" s="14">
        <f>Q6/4</f>
        <v>191.25</v>
      </c>
      <c r="R5" s="10" t="s">
        <v>8</v>
      </c>
      <c r="S5" s="11">
        <v>175</v>
      </c>
      <c r="T5" s="6"/>
      <c r="U5" s="12" t="s">
        <v>26</v>
      </c>
      <c r="V5" s="11">
        <v>30</v>
      </c>
    </row>
    <row r="6" spans="1:24">
      <c r="A6" s="9">
        <f>C3+C4+C5+C6</f>
        <v>1645</v>
      </c>
      <c r="B6" s="10" t="s">
        <v>22</v>
      </c>
      <c r="C6" s="11">
        <v>275</v>
      </c>
      <c r="E6" s="19" t="s">
        <v>23</v>
      </c>
      <c r="F6" s="20">
        <v>60</v>
      </c>
      <c r="I6" s="9">
        <f>K3+K4+K5</f>
        <v>815</v>
      </c>
      <c r="J6" s="10" t="s">
        <v>24</v>
      </c>
      <c r="K6" s="11">
        <v>100</v>
      </c>
      <c r="M6" s="19" t="s">
        <v>25</v>
      </c>
      <c r="N6" s="20">
        <v>50</v>
      </c>
      <c r="O6" s="6"/>
      <c r="Q6" s="9">
        <f>S3+S4+S5+S6</f>
        <v>765</v>
      </c>
      <c r="R6" s="10" t="s">
        <v>8</v>
      </c>
      <c r="S6" s="11">
        <v>150</v>
      </c>
      <c r="T6" s="6"/>
      <c r="U6" s="19" t="s">
        <v>33</v>
      </c>
      <c r="V6" s="20">
        <v>60</v>
      </c>
    </row>
    <row r="7" spans="1:24" ht="18.75" thickBot="1">
      <c r="A7" s="9"/>
      <c r="B7" s="56"/>
      <c r="C7" s="57"/>
      <c r="E7" s="59"/>
      <c r="F7" s="60"/>
      <c r="I7" s="15"/>
      <c r="J7" s="16"/>
      <c r="K7" s="53"/>
      <c r="M7" s="59"/>
      <c r="N7" s="60"/>
      <c r="O7" s="6"/>
      <c r="Q7" s="18"/>
      <c r="R7" s="54"/>
      <c r="S7" s="53"/>
      <c r="T7" s="6"/>
      <c r="U7" s="59"/>
      <c r="V7" s="60"/>
    </row>
    <row r="8" spans="1:24" ht="18.75" thickBot="1">
      <c r="A8" s="3" t="s">
        <v>27</v>
      </c>
      <c r="B8" s="4" t="s">
        <v>28</v>
      </c>
      <c r="C8" s="5">
        <v>520</v>
      </c>
      <c r="E8" s="22" t="s">
        <v>36</v>
      </c>
      <c r="F8" s="23">
        <f>(F3+F4+F5+F6)/4</f>
        <v>51.25</v>
      </c>
      <c r="G8" s="24" t="s">
        <v>37</v>
      </c>
      <c r="I8" s="3" t="s">
        <v>29</v>
      </c>
      <c r="J8" s="4" t="s">
        <v>30</v>
      </c>
      <c r="K8" s="5">
        <v>450</v>
      </c>
      <c r="M8" s="25" t="s">
        <v>36</v>
      </c>
      <c r="N8" s="64">
        <f>(N3+N4+N5+N6)/4</f>
        <v>75</v>
      </c>
      <c r="O8" s="24" t="s">
        <v>119</v>
      </c>
      <c r="Q8" s="8" t="s">
        <v>31</v>
      </c>
      <c r="R8" s="61" t="s">
        <v>32</v>
      </c>
      <c r="S8" s="62">
        <v>205</v>
      </c>
      <c r="T8" s="6"/>
      <c r="U8" s="22" t="s">
        <v>36</v>
      </c>
      <c r="V8" s="26">
        <f>(V3+V4+V5+V6)/4</f>
        <v>68.75</v>
      </c>
    </row>
    <row r="9" spans="1:24">
      <c r="A9" s="9" t="s">
        <v>34</v>
      </c>
      <c r="B9" s="21" t="s">
        <v>35</v>
      </c>
      <c r="C9" s="11">
        <v>385</v>
      </c>
      <c r="E9" s="27" t="s">
        <v>118</v>
      </c>
      <c r="H9" s="6"/>
      <c r="I9" s="13" t="s">
        <v>16</v>
      </c>
      <c r="J9" s="10" t="s">
        <v>38</v>
      </c>
      <c r="K9" s="11">
        <v>165</v>
      </c>
      <c r="M9" s="27" t="s">
        <v>118</v>
      </c>
      <c r="O9" s="6"/>
      <c r="Q9" s="13" t="s">
        <v>39</v>
      </c>
      <c r="R9" s="63" t="s">
        <v>32</v>
      </c>
      <c r="S9" s="58">
        <v>150</v>
      </c>
      <c r="T9" s="6"/>
      <c r="U9" s="27" t="s">
        <v>118</v>
      </c>
    </row>
    <row r="10" spans="1:24">
      <c r="A10" s="14">
        <f>A11/4</f>
        <v>380</v>
      </c>
      <c r="B10" s="21" t="s">
        <v>40</v>
      </c>
      <c r="C10" s="11">
        <v>290</v>
      </c>
      <c r="E10" s="27"/>
      <c r="F10" s="6"/>
      <c r="I10" s="14">
        <f>I11/4</f>
        <v>176.25</v>
      </c>
      <c r="J10" s="10" t="s">
        <v>41</v>
      </c>
      <c r="K10" s="11">
        <v>90</v>
      </c>
      <c r="M10" s="27"/>
      <c r="N10" s="6"/>
      <c r="O10" s="6"/>
      <c r="Q10" s="14">
        <f>Q11/4</f>
        <v>186.25</v>
      </c>
      <c r="R10" s="63" t="s">
        <v>32</v>
      </c>
      <c r="S10" s="58">
        <v>110</v>
      </c>
      <c r="T10" s="6"/>
      <c r="U10" s="27"/>
      <c r="V10" s="6"/>
    </row>
    <row r="11" spans="1:24">
      <c r="A11" s="9">
        <f>C8+C9+C10+C11</f>
        <v>1520</v>
      </c>
      <c r="B11" s="21" t="s">
        <v>42</v>
      </c>
      <c r="C11" s="11">
        <v>325</v>
      </c>
      <c r="D11" s="80" t="s">
        <v>108</v>
      </c>
      <c r="E11" s="81"/>
      <c r="I11" s="9">
        <f>K8+K9+K10+K12</f>
        <v>705</v>
      </c>
      <c r="J11" s="10" t="s">
        <v>43</v>
      </c>
      <c r="K11" s="58">
        <v>95</v>
      </c>
      <c r="L11" s="80" t="s">
        <v>108</v>
      </c>
      <c r="M11" s="81"/>
      <c r="Q11" s="9">
        <f>S8+S9+S10+S11</f>
        <v>745</v>
      </c>
      <c r="R11" s="63" t="s">
        <v>32</v>
      </c>
      <c r="S11" s="58">
        <v>280</v>
      </c>
      <c r="T11" s="80" t="s">
        <v>108</v>
      </c>
      <c r="U11" s="81"/>
    </row>
    <row r="12" spans="1:24" ht="18.75" thickBot="1">
      <c r="A12" s="15"/>
      <c r="B12" s="52"/>
      <c r="C12" s="53"/>
      <c r="D12" s="42" t="s">
        <v>109</v>
      </c>
      <c r="E12" s="44" t="s">
        <v>125</v>
      </c>
      <c r="F12" s="41" t="s">
        <v>77</v>
      </c>
      <c r="G12" s="41"/>
      <c r="H12" s="41"/>
      <c r="I12" s="15"/>
      <c r="J12" s="16"/>
      <c r="K12" s="17"/>
      <c r="L12" s="42" t="s">
        <v>109</v>
      </c>
      <c r="M12" s="44" t="s">
        <v>117</v>
      </c>
      <c r="N12" s="41" t="s">
        <v>77</v>
      </c>
      <c r="O12" s="41"/>
      <c r="Q12" s="15"/>
      <c r="R12" s="54"/>
      <c r="S12" s="53"/>
      <c r="T12" s="42" t="s">
        <v>109</v>
      </c>
      <c r="U12" s="44" t="s">
        <v>117</v>
      </c>
      <c r="V12" s="41" t="s">
        <v>77</v>
      </c>
      <c r="W12" s="41"/>
    </row>
    <row r="13" spans="1:24">
      <c r="A13" s="3" t="s">
        <v>44</v>
      </c>
      <c r="B13" s="4" t="s">
        <v>45</v>
      </c>
      <c r="C13" s="5">
        <v>465</v>
      </c>
      <c r="D13" t="s">
        <v>123</v>
      </c>
      <c r="E13" s="44" t="s">
        <v>130</v>
      </c>
      <c r="F13" s="79" t="s">
        <v>145</v>
      </c>
      <c r="G13" s="71">
        <v>0.3</v>
      </c>
      <c r="H13" s="41"/>
      <c r="I13" s="3" t="s">
        <v>46</v>
      </c>
      <c r="J13" s="4" t="s">
        <v>47</v>
      </c>
      <c r="K13" s="5">
        <v>250</v>
      </c>
      <c r="L13" s="69" t="s">
        <v>123</v>
      </c>
      <c r="M13" s="44" t="s">
        <v>134</v>
      </c>
      <c r="N13" s="79" t="s">
        <v>145</v>
      </c>
      <c r="O13" s="71">
        <v>0.3</v>
      </c>
      <c r="Q13" s="3" t="s">
        <v>48</v>
      </c>
      <c r="R13" s="61" t="s">
        <v>49</v>
      </c>
      <c r="S13" s="62">
        <v>160</v>
      </c>
      <c r="T13" s="69" t="s">
        <v>123</v>
      </c>
      <c r="U13" s="44" t="s">
        <v>139</v>
      </c>
      <c r="V13" s="79" t="s">
        <v>145</v>
      </c>
      <c r="W13" s="71">
        <v>0.3</v>
      </c>
    </row>
    <row r="14" spans="1:24">
      <c r="A14" s="9" t="s">
        <v>50</v>
      </c>
      <c r="B14" s="21" t="s">
        <v>51</v>
      </c>
      <c r="C14" s="11">
        <v>580</v>
      </c>
      <c r="D14" s="68" t="s">
        <v>124</v>
      </c>
      <c r="E14" s="44" t="s">
        <v>129</v>
      </c>
      <c r="F14" s="41" t="s">
        <v>0</v>
      </c>
      <c r="G14" s="71">
        <v>0.6</v>
      </c>
      <c r="H14" s="41"/>
      <c r="I14" s="9" t="s">
        <v>52</v>
      </c>
      <c r="J14" s="10" t="s">
        <v>53</v>
      </c>
      <c r="K14" s="11">
        <v>150</v>
      </c>
      <c r="L14" s="68" t="s">
        <v>126</v>
      </c>
      <c r="M14" s="44" t="s">
        <v>135</v>
      </c>
      <c r="N14" s="41" t="s">
        <v>0</v>
      </c>
      <c r="O14" s="71">
        <v>0.6</v>
      </c>
      <c r="Q14" s="9" t="s">
        <v>54</v>
      </c>
      <c r="R14" s="63" t="s">
        <v>49</v>
      </c>
      <c r="S14" s="58">
        <v>225</v>
      </c>
      <c r="T14" s="68" t="s">
        <v>126</v>
      </c>
      <c r="U14" s="44">
        <v>65.400000000000006</v>
      </c>
      <c r="V14" s="41" t="s">
        <v>0</v>
      </c>
      <c r="W14" s="71">
        <v>0.6</v>
      </c>
    </row>
    <row r="15" spans="1:24">
      <c r="A15" s="14">
        <f>A16/4</f>
        <v>383.75</v>
      </c>
      <c r="B15" s="21" t="s">
        <v>55</v>
      </c>
      <c r="C15" s="11">
        <v>240</v>
      </c>
      <c r="E15" s="41"/>
      <c r="F15" s="41"/>
      <c r="G15" s="41"/>
      <c r="H15" s="41"/>
      <c r="I15" s="14">
        <f>I16/4</f>
        <v>146.25</v>
      </c>
      <c r="J15" s="10" t="s">
        <v>56</v>
      </c>
      <c r="K15" s="11">
        <v>100</v>
      </c>
      <c r="O15" s="6"/>
      <c r="Q15" s="14">
        <f>Q16/4</f>
        <v>165</v>
      </c>
      <c r="R15" s="63" t="s">
        <v>49</v>
      </c>
      <c r="S15" s="58">
        <v>175</v>
      </c>
      <c r="T15" s="6"/>
    </row>
    <row r="16" spans="1:24">
      <c r="A16" s="9">
        <f>C13+C14+C15+C16</f>
        <v>1535</v>
      </c>
      <c r="B16" s="21" t="s">
        <v>57</v>
      </c>
      <c r="C16" s="11">
        <v>250</v>
      </c>
      <c r="E16" s="41" t="s">
        <v>110</v>
      </c>
      <c r="F16" s="41"/>
      <c r="G16" s="41"/>
      <c r="H16" s="41"/>
      <c r="I16" s="9">
        <f>K13+K14+K15+K16</f>
        <v>585</v>
      </c>
      <c r="J16" s="10" t="s">
        <v>59</v>
      </c>
      <c r="K16" s="11">
        <v>85</v>
      </c>
      <c r="M16" s="41" t="s">
        <v>110</v>
      </c>
      <c r="N16" s="41"/>
      <c r="O16" s="41"/>
      <c r="P16" s="41"/>
      <c r="Q16" s="9">
        <f>S13+S14+S15+S16</f>
        <v>660</v>
      </c>
      <c r="R16" s="63" t="s">
        <v>49</v>
      </c>
      <c r="S16" s="58">
        <v>100</v>
      </c>
      <c r="T16" s="6"/>
      <c r="U16" s="41" t="s">
        <v>110</v>
      </c>
      <c r="V16" s="41"/>
      <c r="W16" s="41"/>
      <c r="X16" s="41"/>
    </row>
    <row r="17" spans="1:24" ht="18.75" thickBot="1">
      <c r="A17" s="15"/>
      <c r="B17" s="52"/>
      <c r="C17" s="53"/>
      <c r="E17" s="41" t="s">
        <v>131</v>
      </c>
      <c r="F17" s="41"/>
      <c r="G17" s="41"/>
      <c r="H17" s="41"/>
      <c r="I17" s="15"/>
      <c r="J17" s="16"/>
      <c r="K17" s="53"/>
      <c r="M17" s="41" t="s">
        <v>136</v>
      </c>
      <c r="N17" s="41"/>
      <c r="O17" s="41"/>
      <c r="P17" s="41"/>
      <c r="Q17" s="15"/>
      <c r="R17" s="54"/>
      <c r="S17" s="53"/>
      <c r="T17" s="6"/>
      <c r="U17" s="41" t="s">
        <v>136</v>
      </c>
      <c r="V17" s="41"/>
      <c r="W17" s="41"/>
      <c r="X17" s="41"/>
    </row>
    <row r="18" spans="1:24">
      <c r="A18" s="3" t="s">
        <v>60</v>
      </c>
      <c r="B18" s="29" t="s">
        <v>61</v>
      </c>
      <c r="C18" s="5">
        <v>555</v>
      </c>
      <c r="E18" s="41" t="s">
        <v>132</v>
      </c>
      <c r="F18" s="41"/>
      <c r="G18" s="72">
        <v>3853453.8</v>
      </c>
      <c r="H18" s="41" t="s">
        <v>90</v>
      </c>
      <c r="I18" s="3" t="s">
        <v>62</v>
      </c>
      <c r="J18" s="4" t="s">
        <v>63</v>
      </c>
      <c r="K18" s="5">
        <v>100</v>
      </c>
      <c r="M18" s="45" t="s">
        <v>137</v>
      </c>
      <c r="N18" s="41"/>
      <c r="O18" s="72">
        <v>497846.6</v>
      </c>
      <c r="P18" s="41" t="s">
        <v>37</v>
      </c>
      <c r="Q18" s="3" t="s">
        <v>64</v>
      </c>
      <c r="R18" s="61" t="s">
        <v>65</v>
      </c>
      <c r="S18" s="62">
        <v>265</v>
      </c>
      <c r="T18" s="6"/>
      <c r="U18" s="41" t="s">
        <v>140</v>
      </c>
      <c r="V18" s="41"/>
      <c r="W18" s="43">
        <v>704576</v>
      </c>
      <c r="X18" s="41" t="s">
        <v>37</v>
      </c>
    </row>
    <row r="19" spans="1:24">
      <c r="A19" s="9" t="s">
        <v>66</v>
      </c>
      <c r="B19" s="10" t="s">
        <v>67</v>
      </c>
      <c r="C19" s="11">
        <v>465</v>
      </c>
      <c r="E19" s="41"/>
      <c r="F19" s="41"/>
      <c r="G19" s="73">
        <f>G18/1000000</f>
        <v>3.8534537999999996</v>
      </c>
      <c r="H19" s="41" t="s">
        <v>89</v>
      </c>
      <c r="I19" s="9" t="s">
        <v>68</v>
      </c>
      <c r="J19" s="10" t="s">
        <v>69</v>
      </c>
      <c r="K19" s="11">
        <v>120</v>
      </c>
      <c r="M19" s="41"/>
      <c r="N19" s="41"/>
      <c r="O19" s="73">
        <f>O18/1000000</f>
        <v>0.49784659999999997</v>
      </c>
      <c r="P19" s="41" t="s">
        <v>89</v>
      </c>
      <c r="Q19" s="9" t="s">
        <v>70</v>
      </c>
      <c r="R19" s="63" t="s">
        <v>65</v>
      </c>
      <c r="S19" s="58">
        <v>150</v>
      </c>
      <c r="T19" s="6"/>
      <c r="U19" s="41"/>
      <c r="V19" s="41"/>
      <c r="W19" s="73">
        <f>W18/1000000</f>
        <v>0.70457599999999998</v>
      </c>
      <c r="X19" s="41" t="s">
        <v>58</v>
      </c>
    </row>
    <row r="20" spans="1:24">
      <c r="A20" s="14">
        <f>A21/4</f>
        <v>406.25</v>
      </c>
      <c r="B20" s="10" t="s">
        <v>71</v>
      </c>
      <c r="C20" s="11">
        <v>295</v>
      </c>
      <c r="E20" s="41"/>
      <c r="F20" s="41"/>
      <c r="I20" s="14">
        <f>I21/4</f>
        <v>76.25</v>
      </c>
      <c r="J20" s="10" t="s">
        <v>72</v>
      </c>
      <c r="K20" s="11">
        <v>85</v>
      </c>
      <c r="M20" s="41"/>
      <c r="N20" s="41"/>
      <c r="Q20" s="14">
        <f>Q21/4</f>
        <v>181.25</v>
      </c>
      <c r="R20" s="63" t="s">
        <v>65</v>
      </c>
      <c r="S20" s="58">
        <v>175</v>
      </c>
      <c r="T20" s="6"/>
      <c r="U20" s="41"/>
      <c r="V20" s="44"/>
      <c r="W20" s="41"/>
      <c r="X20" s="41"/>
    </row>
    <row r="21" spans="1:24">
      <c r="A21" s="9">
        <f>C18+C19+C20+C21</f>
        <v>1625</v>
      </c>
      <c r="B21" s="10" t="s">
        <v>73</v>
      </c>
      <c r="C21" s="11">
        <v>310</v>
      </c>
      <c r="E21" s="41" t="s">
        <v>146</v>
      </c>
      <c r="F21" s="41"/>
      <c r="G21" s="41"/>
      <c r="H21" s="41"/>
      <c r="I21" s="9">
        <f>K18+K19+K20+K22</f>
        <v>305</v>
      </c>
      <c r="J21" s="10" t="s">
        <v>74</v>
      </c>
      <c r="K21" s="58">
        <v>85</v>
      </c>
      <c r="M21" s="41" t="s">
        <v>146</v>
      </c>
      <c r="N21" s="41"/>
      <c r="O21" s="41"/>
      <c r="P21" s="41"/>
      <c r="Q21" s="9">
        <f>S18+S19+S20+S21</f>
        <v>725</v>
      </c>
      <c r="R21" s="63" t="s">
        <v>65</v>
      </c>
      <c r="S21" s="58">
        <v>135</v>
      </c>
      <c r="T21" s="6"/>
      <c r="U21" s="41" t="s">
        <v>146</v>
      </c>
      <c r="V21" s="41"/>
      <c r="W21" s="41"/>
      <c r="X21" s="41"/>
    </row>
    <row r="22" spans="1:24" ht="18.75" thickBot="1">
      <c r="A22" s="9"/>
      <c r="B22" s="50"/>
      <c r="C22" s="51"/>
      <c r="E22" s="41" t="s">
        <v>133</v>
      </c>
      <c r="F22" s="41"/>
      <c r="G22" s="72">
        <v>210637.5</v>
      </c>
      <c r="H22" s="41" t="s">
        <v>90</v>
      </c>
      <c r="I22" s="15"/>
      <c r="J22" s="16"/>
      <c r="K22" s="17"/>
      <c r="M22" s="45" t="s">
        <v>138</v>
      </c>
      <c r="N22" s="41"/>
      <c r="O22" s="43">
        <v>245250</v>
      </c>
      <c r="P22" s="41" t="s">
        <v>37</v>
      </c>
      <c r="Q22" s="15"/>
      <c r="R22" s="54"/>
      <c r="S22" s="53"/>
      <c r="T22" s="6"/>
      <c r="U22" s="41" t="s">
        <v>141</v>
      </c>
      <c r="V22" s="41"/>
      <c r="W22" s="43">
        <v>224976</v>
      </c>
      <c r="X22" s="41"/>
    </row>
    <row r="23" spans="1:24">
      <c r="A23" s="3" t="s">
        <v>75</v>
      </c>
      <c r="B23" s="4" t="s">
        <v>76</v>
      </c>
      <c r="C23" s="5">
        <v>385</v>
      </c>
      <c r="E23" s="41"/>
      <c r="F23" s="41"/>
      <c r="G23" s="49">
        <f>G22/1000000</f>
        <v>0.21063750000000001</v>
      </c>
      <c r="H23" s="41" t="s">
        <v>89</v>
      </c>
      <c r="I23" s="3" t="s">
        <v>78</v>
      </c>
      <c r="J23" s="4" t="s">
        <v>79</v>
      </c>
      <c r="K23" s="5">
        <v>100</v>
      </c>
      <c r="M23" s="41"/>
      <c r="N23" s="41"/>
      <c r="O23" s="49">
        <f>O22/1000000</f>
        <v>0.24525</v>
      </c>
      <c r="P23" s="41" t="s">
        <v>89</v>
      </c>
      <c r="Q23" s="3" t="s">
        <v>80</v>
      </c>
      <c r="R23" s="61" t="s">
        <v>81</v>
      </c>
      <c r="S23" s="62">
        <v>220</v>
      </c>
      <c r="T23" s="6"/>
      <c r="U23" s="41"/>
      <c r="V23" s="41"/>
      <c r="W23" s="49">
        <v>0.224</v>
      </c>
      <c r="X23" s="41" t="s">
        <v>89</v>
      </c>
    </row>
    <row r="24" spans="1:24">
      <c r="A24" s="9" t="s">
        <v>82</v>
      </c>
      <c r="B24" s="10" t="s">
        <v>83</v>
      </c>
      <c r="C24" s="11">
        <v>455</v>
      </c>
      <c r="I24" s="9" t="s">
        <v>39</v>
      </c>
      <c r="J24" s="10" t="s">
        <v>84</v>
      </c>
      <c r="K24" s="11">
        <v>85</v>
      </c>
      <c r="M24" s="30"/>
      <c r="N24" s="30"/>
      <c r="Q24" s="9" t="s">
        <v>54</v>
      </c>
      <c r="R24" s="63" t="s">
        <v>81</v>
      </c>
      <c r="S24" s="58">
        <v>160</v>
      </c>
      <c r="T24" s="6"/>
      <c r="W24" s="30"/>
      <c r="X24" s="30"/>
    </row>
    <row r="25" spans="1:24">
      <c r="A25" s="14">
        <f>A26/4</f>
        <v>361.25</v>
      </c>
      <c r="B25" s="10" t="s">
        <v>85</v>
      </c>
      <c r="C25" s="11">
        <v>290</v>
      </c>
      <c r="I25" s="14">
        <f>I26/4</f>
        <v>93.75</v>
      </c>
      <c r="J25" s="10" t="s">
        <v>86</v>
      </c>
      <c r="K25" s="11">
        <v>90</v>
      </c>
      <c r="M25" s="30"/>
      <c r="N25" s="30"/>
      <c r="Q25" s="14">
        <f>Q26/4</f>
        <v>177.5</v>
      </c>
      <c r="R25" s="63" t="s">
        <v>81</v>
      </c>
      <c r="S25" s="58">
        <v>220</v>
      </c>
      <c r="T25" s="6"/>
      <c r="W25" s="30"/>
      <c r="X25" s="30"/>
    </row>
    <row r="26" spans="1:24">
      <c r="A26" s="9">
        <f>C23+C24+C25+C26</f>
        <v>1445</v>
      </c>
      <c r="B26" s="10" t="s">
        <v>87</v>
      </c>
      <c r="C26" s="11">
        <v>315</v>
      </c>
      <c r="I26" s="9">
        <f>K23+K24+K25+K26</f>
        <v>375</v>
      </c>
      <c r="J26" s="10" t="s">
        <v>88</v>
      </c>
      <c r="K26" s="11">
        <v>100</v>
      </c>
      <c r="Q26" s="9">
        <f>S23+S24+S25+S26</f>
        <v>710</v>
      </c>
      <c r="R26" s="63" t="s">
        <v>81</v>
      </c>
      <c r="S26" s="58">
        <v>110</v>
      </c>
      <c r="T26" s="6"/>
      <c r="U26" s="30"/>
      <c r="V26" s="30"/>
      <c r="W26" s="30"/>
      <c r="X26" s="30"/>
    </row>
    <row r="27" spans="1:24" ht="18.75" thickBot="1">
      <c r="A27" s="15"/>
      <c r="B27" s="52"/>
      <c r="C27" s="53"/>
      <c r="E27" s="55"/>
      <c r="I27" s="15"/>
      <c r="J27" s="16"/>
      <c r="K27" s="53"/>
      <c r="M27" s="55"/>
      <c r="Q27" s="15"/>
      <c r="R27" s="54"/>
      <c r="S27" s="53"/>
      <c r="T27" s="6"/>
      <c r="U27" s="55"/>
    </row>
    <row r="28" spans="1:24" ht="8.4" customHeight="1">
      <c r="B28" s="65"/>
      <c r="C28" s="66"/>
      <c r="E28" s="55"/>
      <c r="J28" s="27"/>
      <c r="K28" s="66"/>
      <c r="M28" s="55"/>
      <c r="R28" s="65"/>
      <c r="S28" s="66"/>
      <c r="T28" s="6"/>
      <c r="U28" s="55"/>
    </row>
    <row r="29" spans="1:24">
      <c r="A29" s="81" t="s">
        <v>0</v>
      </c>
      <c r="B29" s="81"/>
      <c r="I29" s="81" t="s">
        <v>0</v>
      </c>
      <c r="J29" s="81"/>
      <c r="Q29" s="81" t="s">
        <v>0</v>
      </c>
      <c r="R29" s="81"/>
      <c r="T29" s="6"/>
    </row>
    <row r="30" spans="1:24" ht="36">
      <c r="A30" s="31" t="s">
        <v>113</v>
      </c>
      <c r="B30" s="31" t="s">
        <v>112</v>
      </c>
      <c r="C30" s="31"/>
      <c r="I30" s="31" t="s">
        <v>113</v>
      </c>
      <c r="J30" s="31" t="s">
        <v>112</v>
      </c>
      <c r="Q30" s="31" t="s">
        <v>113</v>
      </c>
      <c r="R30" s="31" t="s">
        <v>112</v>
      </c>
      <c r="T30" s="6"/>
    </row>
    <row r="31" spans="1:24">
      <c r="A31">
        <v>36</v>
      </c>
      <c r="B31" s="32">
        <f>A5</f>
        <v>411.25</v>
      </c>
      <c r="I31">
        <v>13</v>
      </c>
      <c r="J31" s="33">
        <f>I5</f>
        <v>203.75</v>
      </c>
      <c r="M31" s="30"/>
      <c r="N31" s="30"/>
      <c r="O31" s="30"/>
      <c r="P31" s="30"/>
      <c r="Q31">
        <v>20</v>
      </c>
      <c r="R31" s="6">
        <v>168</v>
      </c>
      <c r="T31" s="6"/>
      <c r="U31" s="30"/>
      <c r="V31" s="30"/>
      <c r="W31" s="30"/>
      <c r="X31" s="30"/>
    </row>
    <row r="32" spans="1:24">
      <c r="A32">
        <v>40</v>
      </c>
      <c r="B32" s="32">
        <f>A10</f>
        <v>380</v>
      </c>
      <c r="I32">
        <v>20</v>
      </c>
      <c r="J32" s="33">
        <f>I10</f>
        <v>176.25</v>
      </c>
      <c r="M32" s="30"/>
      <c r="N32" s="30"/>
      <c r="O32" s="30"/>
      <c r="P32" s="30"/>
      <c r="Q32">
        <v>18</v>
      </c>
      <c r="R32" s="6">
        <v>164</v>
      </c>
      <c r="T32" s="6"/>
      <c r="U32" s="30"/>
      <c r="V32" s="30"/>
      <c r="W32" s="30"/>
      <c r="X32" s="30"/>
    </row>
    <row r="33" spans="1:24">
      <c r="A33">
        <v>34</v>
      </c>
      <c r="B33" s="32">
        <f>A15</f>
        <v>383.75</v>
      </c>
      <c r="I33">
        <v>15</v>
      </c>
      <c r="J33" s="33">
        <f>I15</f>
        <v>146.25</v>
      </c>
      <c r="M33" s="30"/>
      <c r="N33" s="30"/>
      <c r="O33" s="30"/>
      <c r="P33" s="30"/>
      <c r="Q33">
        <v>22</v>
      </c>
      <c r="R33" s="6">
        <v>150</v>
      </c>
      <c r="T33" s="6"/>
      <c r="U33" s="30"/>
      <c r="V33" s="30"/>
      <c r="W33" s="30"/>
      <c r="X33" s="30"/>
    </row>
    <row r="34" spans="1:24">
      <c r="A34">
        <v>39</v>
      </c>
      <c r="B34" s="32">
        <f>A20</f>
        <v>406.25</v>
      </c>
      <c r="I34">
        <v>16</v>
      </c>
      <c r="J34" s="33">
        <f>I20</f>
        <v>76.25</v>
      </c>
      <c r="M34" s="30"/>
      <c r="N34" s="30"/>
      <c r="O34" s="30"/>
      <c r="P34" s="30"/>
      <c r="Q34">
        <v>19</v>
      </c>
      <c r="R34" s="6">
        <v>161</v>
      </c>
      <c r="T34" s="6"/>
      <c r="U34" s="30"/>
      <c r="V34" s="30"/>
      <c r="W34" s="30"/>
      <c r="X34" s="30"/>
    </row>
    <row r="35" spans="1:24">
      <c r="A35">
        <v>32</v>
      </c>
      <c r="B35" s="32">
        <f>A25</f>
        <v>361.25</v>
      </c>
      <c r="I35">
        <v>18</v>
      </c>
      <c r="J35" s="33">
        <f>I25</f>
        <v>93.75</v>
      </c>
      <c r="M35" s="30"/>
      <c r="N35" s="30"/>
      <c r="O35" s="30"/>
      <c r="P35" s="30"/>
      <c r="Q35">
        <v>22</v>
      </c>
      <c r="R35" s="6">
        <v>157</v>
      </c>
      <c r="T35" s="6"/>
      <c r="U35" s="30"/>
      <c r="V35" s="34"/>
      <c r="W35" s="30"/>
      <c r="X35" s="30"/>
    </row>
    <row r="36" spans="1:24" ht="43.85" customHeight="1">
      <c r="A36" s="35" t="s">
        <v>111</v>
      </c>
      <c r="B36" s="35" t="s">
        <v>114</v>
      </c>
      <c r="C36" s="35"/>
      <c r="D36" s="2"/>
      <c r="E36" s="2"/>
      <c r="F36" s="2"/>
      <c r="G36" s="2"/>
      <c r="H36" s="2"/>
      <c r="I36" s="35" t="s">
        <v>115</v>
      </c>
      <c r="J36" s="35" t="s">
        <v>116</v>
      </c>
      <c r="K36" s="2"/>
      <c r="L36" s="2"/>
      <c r="M36" s="2"/>
      <c r="N36" s="2"/>
      <c r="O36" s="2"/>
      <c r="P36" s="2"/>
      <c r="Q36" s="35" t="s">
        <v>115</v>
      </c>
      <c r="R36" s="35" t="s">
        <v>116</v>
      </c>
      <c r="T36" s="6"/>
    </row>
    <row r="37" spans="1:24">
      <c r="A37" s="42">
        <f>SUM(A31:A35)/5</f>
        <v>36.200000000000003</v>
      </c>
      <c r="B37" s="42">
        <f>SUM(B31:B35)/5</f>
        <v>388.5</v>
      </c>
      <c r="C37" s="46"/>
      <c r="I37" s="42">
        <f>SUM(I31:I35)/5</f>
        <v>16.399999999999999</v>
      </c>
      <c r="J37" s="42">
        <f>SUM(J31:J35)/5</f>
        <v>139.25</v>
      </c>
      <c r="Q37" s="42">
        <f>SUM(Q31:Q35)/5</f>
        <v>20.2</v>
      </c>
      <c r="R37" s="42">
        <f>SUM(R31:R35)/5</f>
        <v>160</v>
      </c>
      <c r="T37" s="6"/>
    </row>
    <row r="38" spans="1:24" hidden="1">
      <c r="A38" t="s">
        <v>91</v>
      </c>
      <c r="B38" t="e">
        <f>#REF!+#REF!+#REF!</f>
        <v>#REF!</v>
      </c>
      <c r="C38" t="s">
        <v>92</v>
      </c>
      <c r="G38" t="s">
        <v>93</v>
      </c>
    </row>
    <row r="39" spans="1:24" hidden="1">
      <c r="A39" t="s">
        <v>94</v>
      </c>
      <c r="B39" t="e">
        <f>#REF!+M16+U16</f>
        <v>#REF!</v>
      </c>
      <c r="C39" t="s">
        <v>95</v>
      </c>
      <c r="G39" t="s">
        <v>93</v>
      </c>
    </row>
    <row r="40" spans="1:24" hidden="1">
      <c r="B40" t="s">
        <v>96</v>
      </c>
      <c r="C40">
        <v>0.85</v>
      </c>
      <c r="E40" t="s">
        <v>97</v>
      </c>
    </row>
    <row r="41" spans="1:24" hidden="1">
      <c r="B41" t="s">
        <v>98</v>
      </c>
      <c r="C41">
        <v>2</v>
      </c>
      <c r="E41" t="s">
        <v>99</v>
      </c>
    </row>
    <row r="42" spans="1:24" hidden="1">
      <c r="B42" t="s">
        <v>100</v>
      </c>
      <c r="C42">
        <v>0.3</v>
      </c>
      <c r="E42" t="s">
        <v>101</v>
      </c>
    </row>
    <row r="43" spans="1:24" hidden="1">
      <c r="B43" t="s">
        <v>102</v>
      </c>
      <c r="C43">
        <v>4.7199999999999999E-2</v>
      </c>
      <c r="E43" s="36" t="s">
        <v>103</v>
      </c>
    </row>
    <row r="44" spans="1:24" hidden="1">
      <c r="B44" t="s">
        <v>104</v>
      </c>
      <c r="C44">
        <v>2.8500000000000001E-2</v>
      </c>
      <c r="E44" s="36" t="s">
        <v>103</v>
      </c>
    </row>
    <row r="45" spans="1:24" hidden="1"/>
    <row r="46" spans="1:24" hidden="1">
      <c r="B46" t="s">
        <v>105</v>
      </c>
    </row>
    <row r="47" spans="1:24" hidden="1"/>
    <row r="48" spans="1:24" hidden="1">
      <c r="A48" t="s">
        <v>91</v>
      </c>
      <c r="B48" s="37" t="e">
        <f>#REF!+#REF!+#REF!</f>
        <v>#REF!</v>
      </c>
      <c r="C48" s="37" t="s">
        <v>92</v>
      </c>
      <c r="D48" s="37"/>
      <c r="E48" s="37"/>
      <c r="F48" s="37"/>
      <c r="G48" s="37" t="s">
        <v>93</v>
      </c>
      <c r="H48" s="37"/>
      <c r="I48" s="37"/>
      <c r="J48" s="38"/>
    </row>
    <row r="49" spans="1:14" hidden="1">
      <c r="A49" s="38" t="s">
        <v>94</v>
      </c>
      <c r="B49" s="38" t="e">
        <f>#REF!+#REF!+#REF!</f>
        <v>#REF!</v>
      </c>
      <c r="C49" s="38" t="s">
        <v>106</v>
      </c>
      <c r="D49" s="28"/>
      <c r="E49" s="28"/>
      <c r="G49" t="s">
        <v>93</v>
      </c>
      <c r="I49" s="38"/>
      <c r="J49" s="38"/>
    </row>
    <row r="50" spans="1:14" hidden="1">
      <c r="A50" s="38"/>
      <c r="B50" s="38" t="s">
        <v>96</v>
      </c>
      <c r="C50" s="38">
        <v>0.85</v>
      </c>
      <c r="D50" s="38"/>
      <c r="E50" s="38" t="s">
        <v>97</v>
      </c>
      <c r="F50" s="38"/>
      <c r="G50" s="38"/>
      <c r="H50" s="38"/>
      <c r="I50" s="38"/>
      <c r="J50" s="38"/>
    </row>
    <row r="51" spans="1:14" hidden="1">
      <c r="A51" s="38"/>
      <c r="B51" s="38" t="s">
        <v>98</v>
      </c>
      <c r="C51" s="38">
        <v>2</v>
      </c>
      <c r="D51" s="38"/>
      <c r="E51" s="38" t="s">
        <v>99</v>
      </c>
      <c r="F51" s="38"/>
      <c r="G51" s="38"/>
      <c r="H51" s="38"/>
      <c r="I51" s="38"/>
      <c r="J51" s="38"/>
    </row>
    <row r="52" spans="1:14" hidden="1">
      <c r="A52" s="38"/>
      <c r="B52" s="38" t="s">
        <v>100</v>
      </c>
      <c r="C52" s="38">
        <v>0.3</v>
      </c>
      <c r="D52" s="38"/>
      <c r="E52" s="38" t="s">
        <v>101</v>
      </c>
      <c r="F52" s="38"/>
      <c r="G52" s="38"/>
      <c r="H52" s="38"/>
      <c r="I52" s="38"/>
      <c r="J52" s="38"/>
    </row>
    <row r="53" spans="1:14" hidden="1">
      <c r="A53" s="38"/>
      <c r="B53" s="38" t="s">
        <v>102</v>
      </c>
      <c r="C53" s="38">
        <v>4.7199999999999999E-2</v>
      </c>
      <c r="D53" s="38"/>
      <c r="E53" s="39" t="s">
        <v>103</v>
      </c>
      <c r="F53" s="38"/>
      <c r="G53" s="38"/>
      <c r="H53" s="38"/>
      <c r="I53" s="38"/>
      <c r="J53" s="38"/>
    </row>
    <row r="54" spans="1:14" hidden="1">
      <c r="A54" s="38"/>
      <c r="B54" s="38" t="s">
        <v>104</v>
      </c>
      <c r="C54" s="38">
        <v>2.8500000000000001E-2</v>
      </c>
      <c r="D54" s="38"/>
      <c r="E54" s="39" t="s">
        <v>103</v>
      </c>
      <c r="F54" s="38"/>
      <c r="G54" s="38"/>
      <c r="H54" s="38"/>
      <c r="I54" s="38"/>
      <c r="J54" s="38"/>
    </row>
    <row r="55" spans="1:14" hidden="1">
      <c r="A55" s="38"/>
      <c r="B55" s="38"/>
      <c r="C55" s="38"/>
      <c r="D55" s="38"/>
      <c r="E55" s="38"/>
      <c r="F55" s="38"/>
      <c r="G55" s="38"/>
      <c r="H55" s="38"/>
      <c r="I55" s="38"/>
      <c r="J55" s="38"/>
    </row>
    <row r="56" spans="1:14" hidden="1">
      <c r="A56" s="38"/>
      <c r="B56" s="38" t="s">
        <v>107</v>
      </c>
      <c r="C56" s="38"/>
      <c r="D56" s="38"/>
      <c r="E56" s="38"/>
      <c r="F56" s="38"/>
      <c r="G56" s="38"/>
      <c r="H56" s="38"/>
      <c r="I56" s="38"/>
      <c r="J56" s="38"/>
    </row>
    <row r="57" spans="1:14" ht="29.4" customHeight="1"/>
    <row r="58" spans="1:14">
      <c r="A58" s="41" t="s">
        <v>91</v>
      </c>
      <c r="B58" s="74">
        <f>ROUNDDOWN(G19+O19+W19,2)</f>
        <v>5.05</v>
      </c>
      <c r="C58" s="40" t="s">
        <v>93</v>
      </c>
      <c r="D58" s="40"/>
      <c r="E58" s="42" t="s">
        <v>128</v>
      </c>
      <c r="F58" s="40"/>
      <c r="H58" s="78" t="s">
        <v>143</v>
      </c>
      <c r="K58" s="40"/>
      <c r="L58" s="40"/>
      <c r="M58" s="40"/>
      <c r="N58" s="40"/>
    </row>
    <row r="59" spans="1:14">
      <c r="A59" s="41" t="s">
        <v>147</v>
      </c>
      <c r="B59" s="74">
        <f>G23+O23+W23</f>
        <v>0.67988749999999998</v>
      </c>
      <c r="C59" s="40" t="s">
        <v>93</v>
      </c>
      <c r="D59" s="40"/>
      <c r="E59" s="86" t="s">
        <v>150</v>
      </c>
      <c r="F59" s="40"/>
      <c r="H59" s="40" t="s">
        <v>144</v>
      </c>
      <c r="I59" s="40"/>
      <c r="K59" s="40"/>
      <c r="L59" s="40"/>
      <c r="M59" s="40"/>
      <c r="N59" s="40"/>
    </row>
    <row r="60" spans="1:14">
      <c r="A60" s="40"/>
      <c r="B60" s="28" t="s">
        <v>96</v>
      </c>
      <c r="C60" s="76">
        <v>0.85</v>
      </c>
      <c r="D60" s="40"/>
      <c r="E60" s="40" t="s">
        <v>97</v>
      </c>
      <c r="F60" s="40"/>
      <c r="G60" s="40"/>
      <c r="H60" s="40"/>
      <c r="I60" s="40"/>
      <c r="J60" s="40"/>
      <c r="K60" s="40"/>
      <c r="L60" s="40"/>
      <c r="M60" s="40"/>
      <c r="N60" s="40"/>
    </row>
    <row r="61" spans="1:14">
      <c r="A61" s="40"/>
      <c r="B61" s="75" t="s">
        <v>127</v>
      </c>
      <c r="C61" s="76">
        <v>2.2999999999999998</v>
      </c>
      <c r="D61" s="40"/>
      <c r="E61" s="40" t="s">
        <v>99</v>
      </c>
      <c r="F61" s="40"/>
      <c r="G61" s="40"/>
      <c r="H61" s="40"/>
      <c r="I61" s="40"/>
      <c r="J61" s="40"/>
      <c r="K61" s="40"/>
      <c r="L61" s="40"/>
      <c r="M61" s="40"/>
      <c r="N61" s="40"/>
    </row>
    <row r="62" spans="1:14">
      <c r="A62" s="40"/>
      <c r="B62" s="75" t="s">
        <v>148</v>
      </c>
      <c r="C62" s="77">
        <v>2</v>
      </c>
      <c r="D62" s="40"/>
      <c r="E62" s="40" t="s">
        <v>142</v>
      </c>
      <c r="F62" s="40"/>
      <c r="G62" s="40"/>
      <c r="H62" s="40"/>
      <c r="I62" s="40"/>
      <c r="J62" s="40"/>
      <c r="K62" s="40"/>
      <c r="L62" s="40"/>
      <c r="M62" s="40"/>
      <c r="N62" s="40"/>
    </row>
    <row r="63" spans="1:14">
      <c r="A63" s="40"/>
      <c r="B63" s="28" t="s">
        <v>100</v>
      </c>
      <c r="C63" s="76">
        <v>0.3</v>
      </c>
      <c r="D63" s="40"/>
      <c r="E63" s="40" t="s">
        <v>101</v>
      </c>
      <c r="F63" s="40"/>
      <c r="G63" s="40"/>
      <c r="H63" s="40"/>
      <c r="I63" s="40"/>
      <c r="J63" s="40"/>
      <c r="K63" s="40"/>
      <c r="L63" s="40"/>
      <c r="M63" s="40"/>
      <c r="N63" s="40"/>
    </row>
    <row r="64" spans="1:14">
      <c r="A64" s="40"/>
      <c r="B64" s="28" t="s">
        <v>102</v>
      </c>
      <c r="C64" s="76">
        <v>4.7199999999999999E-2</v>
      </c>
      <c r="D64" s="40"/>
      <c r="E64" s="47" t="s">
        <v>103</v>
      </c>
      <c r="F64" s="40"/>
      <c r="G64" s="40"/>
      <c r="H64" s="40"/>
      <c r="I64" s="40"/>
      <c r="J64" s="40"/>
      <c r="K64" s="40"/>
      <c r="L64" s="40"/>
      <c r="M64" s="40"/>
      <c r="N64" s="40"/>
    </row>
    <row r="65" spans="1:14">
      <c r="A65" s="40"/>
      <c r="B65" s="28" t="s">
        <v>104</v>
      </c>
      <c r="C65" s="76">
        <v>2.8500000000000001E-2</v>
      </c>
      <c r="D65" s="40"/>
      <c r="E65" s="47" t="s">
        <v>103</v>
      </c>
      <c r="F65" s="40"/>
      <c r="G65" s="40"/>
      <c r="H65" s="40"/>
      <c r="I65" s="40"/>
      <c r="J65" s="40"/>
      <c r="K65" s="40"/>
      <c r="L65" s="40"/>
      <c r="M65" s="40"/>
      <c r="N65" s="40"/>
    </row>
    <row r="66" spans="1:14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</row>
    <row r="67" spans="1:14" ht="23">
      <c r="A67" s="40"/>
      <c r="B67" s="48"/>
      <c r="C67" s="41"/>
      <c r="D67" s="41"/>
      <c r="E67" s="41"/>
      <c r="F67" s="41"/>
      <c r="G67" s="41"/>
      <c r="H67" s="41"/>
      <c r="I67" s="40"/>
      <c r="J67" s="40"/>
      <c r="K67" s="40"/>
      <c r="L67" s="40"/>
      <c r="M67" s="40"/>
      <c r="N67" s="40"/>
    </row>
    <row r="68" spans="1:14" ht="23">
      <c r="B68" s="48"/>
    </row>
    <row r="69" spans="1:14">
      <c r="B69" s="40"/>
    </row>
    <row r="70" spans="1:14">
      <c r="B70" s="28"/>
      <c r="C70" s="28"/>
      <c r="D70" s="28"/>
      <c r="E70" s="28"/>
      <c r="F70" s="28"/>
    </row>
    <row r="72" spans="1:14" ht="30" customHeight="1">
      <c r="B72" s="70"/>
      <c r="C72" s="67"/>
    </row>
  </sheetData>
  <mergeCells count="15">
    <mergeCell ref="A29:B29"/>
    <mergeCell ref="I29:J29"/>
    <mergeCell ref="Q29:R29"/>
    <mergeCell ref="D11:E11"/>
    <mergeCell ref="L11:M11"/>
    <mergeCell ref="T11:U11"/>
    <mergeCell ref="A1:G1"/>
    <mergeCell ref="I1:N1"/>
    <mergeCell ref="Q1:V1"/>
    <mergeCell ref="A2:C2"/>
    <mergeCell ref="E2:F2"/>
    <mergeCell ref="I2:K2"/>
    <mergeCell ref="M2:N2"/>
    <mergeCell ref="Q2:S2"/>
    <mergeCell ref="U2:V2"/>
  </mergeCells>
  <phoneticPr fontId="4"/>
  <pageMargins left="1.0236220472440944" right="0.23622047244094491" top="0.74803149606299213" bottom="0.74803149606299213" header="0.31496062992125984" footer="0.31496062992125984"/>
  <pageSetup paperSize="9" scale="46" fitToWidth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湿重量計算式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巧 加唐</dc:creator>
  <cp:lastModifiedBy>Y. Suzuki</cp:lastModifiedBy>
  <cp:lastPrinted>2025-11-10T06:18:43Z</cp:lastPrinted>
  <dcterms:created xsi:type="dcterms:W3CDTF">2025-09-09T23:33:57Z</dcterms:created>
  <dcterms:modified xsi:type="dcterms:W3CDTF">2025-12-17T04:31:50Z</dcterms:modified>
</cp:coreProperties>
</file>